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Skola\KUNexp\2000-2013\Budget 2024\Beräkningar socioekonomisk modell\"/>
    </mc:Choice>
  </mc:AlternateContent>
  <xr:revisionPtr revIDLastSave="0" documentId="13_ncr:1_{C3F910AF-7BD0-4295-9AF4-7BD95BC8DF30}" xr6:coauthVersionLast="47" xr6:coauthVersionMax="47" xr10:uidLastSave="{00000000-0000-0000-0000-000000000000}"/>
  <bookViews>
    <workbookView xWindow="-120" yWindow="-120" windowWidth="29040" windowHeight="15840" xr2:uid="{2CDE0654-535A-4A07-BBFA-40BB45310F6C}"/>
  </bookViews>
  <sheets>
    <sheet name="Mellerudsmodel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1" i="1"/>
  <c r="K12" i="1"/>
  <c r="E12" i="1"/>
  <c r="C12" i="1"/>
  <c r="D10" i="1" s="1"/>
  <c r="F10" i="1" s="1"/>
  <c r="K11" i="1"/>
  <c r="D23" i="1" s="1"/>
  <c r="I11" i="1"/>
  <c r="I12" i="1" s="1"/>
  <c r="K10" i="1"/>
  <c r="D22" i="1" s="1"/>
  <c r="K9" i="1"/>
  <c r="K8" i="1"/>
  <c r="K7" i="1"/>
  <c r="D19" i="1" s="1"/>
  <c r="K6" i="1"/>
  <c r="D18" i="1" s="1"/>
  <c r="D2" i="1"/>
  <c r="D9" i="1" l="1"/>
  <c r="F9" i="1" s="1"/>
  <c r="D6" i="1"/>
  <c r="F6" i="1" s="1"/>
  <c r="D11" i="1"/>
  <c r="F11" i="1" s="1"/>
  <c r="D8" i="1"/>
  <c r="F8" i="1" s="1"/>
  <c r="F12" i="1" s="1"/>
  <c r="D7" i="1"/>
  <c r="F7" i="1" s="1"/>
  <c r="D12" i="1"/>
  <c r="G10" i="1" l="1"/>
  <c r="H10" i="1" s="1"/>
  <c r="J10" i="1" s="1"/>
  <c r="E22" i="1" s="1"/>
  <c r="G9" i="1"/>
  <c r="H9" i="1" s="1"/>
  <c r="J9" i="1" s="1"/>
  <c r="E21" i="1" s="1"/>
  <c r="G7" i="1"/>
  <c r="H7" i="1" s="1"/>
  <c r="J7" i="1" s="1"/>
  <c r="E19" i="1" s="1"/>
  <c r="G6" i="1"/>
  <c r="G11" i="1"/>
  <c r="H11" i="1" s="1"/>
  <c r="J11" i="1" s="1"/>
  <c r="E23" i="1" s="1"/>
  <c r="G8" i="1"/>
  <c r="H8" i="1" s="1"/>
  <c r="J8" i="1" s="1"/>
  <c r="E20" i="1" s="1"/>
  <c r="G12" i="1" l="1"/>
  <c r="H6" i="1"/>
  <c r="J6" i="1" s="1"/>
  <c r="E18" i="1" s="1"/>
  <c r="H12" i="1" l="1"/>
  <c r="J12" i="1" s="1"/>
</calcChain>
</file>

<file path=xl/sharedStrings.xml><?xml version="1.0" encoding="utf-8"?>
<sst xmlns="http://schemas.openxmlformats.org/spreadsheetml/2006/main" count="31" uniqueCount="23">
  <si>
    <t>F-klass + Grundskola</t>
  </si>
  <si>
    <t>Struktur</t>
  </si>
  <si>
    <t>Socioekonomiskt index enl. skolverket för Likvärdig skola inför 2024</t>
  </si>
  <si>
    <t>Mellerud</t>
  </si>
  <si>
    <t>Skolenhet</t>
  </si>
  <si>
    <t>Index 2023</t>
  </si>
  <si>
    <t>Omr. index</t>
  </si>
  <si>
    <t>Antal elever f-klass + grundskola</t>
  </si>
  <si>
    <t>Tyngd</t>
  </si>
  <si>
    <t>Procent</t>
  </si>
  <si>
    <t>Stöd 2023</t>
  </si>
  <si>
    <t>Råda 7-9</t>
  </si>
  <si>
    <t>Nordal 0-6</t>
  </si>
  <si>
    <t>Fagerlid 0-3</t>
  </si>
  <si>
    <t>Åsebro 0-6</t>
  </si>
  <si>
    <t>Dals-Rostock 0-6</t>
  </si>
  <si>
    <t>Åsen 0-6</t>
  </si>
  <si>
    <t>Fördelning Socioekonomiskt belopp 2024</t>
  </si>
  <si>
    <t>Summa 2024</t>
  </si>
  <si>
    <t>Stödbelopp 2023</t>
  </si>
  <si>
    <t>Stödbelopp 2024</t>
  </si>
  <si>
    <t>Räkneexempel med siffror från 2023. Inkl. strukturbidrag 500 tkr till Åsens skola</t>
  </si>
  <si>
    <t>Struktur bidrag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</si>
</sst>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3" fillId="2" borderId="1" xfId="2" applyFill="1" applyBorder="1"/>
    <xf numFmtId="0" fontId="3" fillId="0" borderId="0" xfId="2"/>
    <xf numFmtId="3" fontId="4" fillId="0" borderId="2" xfId="2" applyNumberFormat="1" applyFont="1" applyBorder="1" applyAlignment="1">
      <alignment horizontal="center"/>
    </xf>
    <xf numFmtId="3" fontId="3" fillId="0" borderId="0" xfId="2" applyNumberFormat="1"/>
    <xf numFmtId="0" fontId="5" fillId="0" borderId="0" xfId="2" applyFont="1"/>
    <xf numFmtId="0" fontId="4" fillId="0" borderId="0" xfId="2" applyFont="1"/>
    <xf numFmtId="0" fontId="6" fillId="0" borderId="0" xfId="2" applyFont="1"/>
    <xf numFmtId="0" fontId="4" fillId="2" borderId="3" xfId="2" applyFont="1" applyFill="1" applyBorder="1"/>
    <xf numFmtId="0" fontId="7" fillId="2" borderId="4" xfId="2" applyFont="1" applyFill="1" applyBorder="1"/>
    <xf numFmtId="0" fontId="5" fillId="0" borderId="5" xfId="2" applyFont="1" applyBorder="1"/>
    <xf numFmtId="2" fontId="5" fillId="0" borderId="0" xfId="2" applyNumberFormat="1" applyFont="1"/>
    <xf numFmtId="1" fontId="5" fillId="0" borderId="0" xfId="2" applyNumberFormat="1" applyFont="1"/>
    <xf numFmtId="1" fontId="3" fillId="0" borderId="0" xfId="2" applyNumberFormat="1"/>
    <xf numFmtId="9" fontId="3" fillId="0" borderId="0" xfId="1" applyFont="1" applyBorder="1"/>
    <xf numFmtId="0" fontId="7" fillId="0" borderId="6" xfId="2" applyFont="1" applyBorder="1"/>
    <xf numFmtId="2" fontId="7" fillId="0" borderId="7" xfId="2" applyNumberFormat="1" applyFont="1" applyBorder="1"/>
    <xf numFmtId="1" fontId="7" fillId="0" borderId="7" xfId="2" applyNumberFormat="1" applyFont="1" applyBorder="1"/>
    <xf numFmtId="9" fontId="7" fillId="0" borderId="7" xfId="1" applyFont="1" applyBorder="1"/>
    <xf numFmtId="3" fontId="7" fillId="0" borderId="7" xfId="2" applyNumberFormat="1" applyFont="1" applyBorder="1"/>
    <xf numFmtId="0" fontId="4" fillId="3" borderId="8" xfId="2" applyFont="1" applyFill="1" applyBorder="1"/>
    <xf numFmtId="0" fontId="7" fillId="3" borderId="8" xfId="2" applyFont="1" applyFill="1" applyBorder="1"/>
    <xf numFmtId="0" fontId="5" fillId="0" borderId="8" xfId="2" applyFont="1" applyBorder="1"/>
    <xf numFmtId="2" fontId="5" fillId="0" borderId="8" xfId="2" applyNumberFormat="1" applyFont="1" applyBorder="1"/>
    <xf numFmtId="3" fontId="3" fillId="2" borderId="0" xfId="2" applyNumberFormat="1" applyFill="1"/>
    <xf numFmtId="3" fontId="7" fillId="2" borderId="7" xfId="2" applyNumberFormat="1" applyFont="1" applyFill="1" applyBorder="1"/>
    <xf numFmtId="0" fontId="2" fillId="0" borderId="0" xfId="2" applyFont="1" applyAlignment="1">
      <alignment horizontal="left"/>
    </xf>
    <xf numFmtId="3" fontId="3" fillId="0" borderId="0" xfId="2" applyNumberFormat="1" applyAlignment="1">
      <alignment horizontal="left"/>
    </xf>
    <xf numFmtId="0" fontId="3" fillId="0" borderId="0" xfId="2" applyAlignment="1">
      <alignment horizontal="left"/>
    </xf>
    <xf numFmtId="3" fontId="3" fillId="0" borderId="8" xfId="2" applyNumberFormat="1" applyBorder="1"/>
    <xf numFmtId="0" fontId="7" fillId="0" borderId="0" xfId="2" applyFont="1" applyFill="1" applyBorder="1"/>
    <xf numFmtId="3" fontId="3" fillId="0" borderId="0" xfId="1" applyNumberFormat="1" applyFont="1" applyFill="1" applyBorder="1"/>
    <xf numFmtId="0" fontId="3" fillId="0" borderId="0" xfId="2" applyFill="1" applyBorder="1"/>
  </cellXfs>
  <cellStyles count="3">
    <cellStyle name="Normal" xfId="0" builtinId="0"/>
    <cellStyle name="Normal 2" xfId="2" xr:uid="{BF81CE54-1014-4FA5-A057-AAEDCA4A60F8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lisvis\Desktop\socioekonomiskt.xlsx" TargetMode="External"/><Relationship Id="rId1" Type="http://schemas.openxmlformats.org/officeDocument/2006/relationships/externalLinkPath" Target="socioekonomisk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lar melleruds modell"/>
      <sheetName val="Utredning"/>
      <sheetName val="Viktningar"/>
      <sheetName val="Färgelandas modell"/>
      <sheetName val="Färgelandas modell för visning"/>
      <sheetName val="Modell index"/>
      <sheetName val="Likv skola 2023 index"/>
    </sheetNames>
    <sheetDataSet>
      <sheetData sheetId="0"/>
      <sheetData sheetId="1">
        <row r="4">
          <cell r="M4">
            <v>2013418</v>
          </cell>
        </row>
        <row r="5">
          <cell r="M5">
            <v>2388876</v>
          </cell>
        </row>
        <row r="6">
          <cell r="M6">
            <v>795119</v>
          </cell>
        </row>
        <row r="7">
          <cell r="M7">
            <v>507175</v>
          </cell>
        </row>
        <row r="8">
          <cell r="M8">
            <v>885521</v>
          </cell>
        </row>
        <row r="9">
          <cell r="M9">
            <v>294231</v>
          </cell>
        </row>
        <row r="10">
          <cell r="M10">
            <v>6884340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FBCCD-3889-4C04-83C0-381DFE9C994F}">
  <sheetPr>
    <tabColor theme="9" tint="0.39997558519241921"/>
  </sheetPr>
  <dimension ref="B1:M29"/>
  <sheetViews>
    <sheetView tabSelected="1" zoomScale="120" zoomScaleNormal="120" workbookViewId="0">
      <selection activeCell="F7" sqref="F7"/>
    </sheetView>
  </sheetViews>
  <sheetFormatPr defaultColWidth="9.140625" defaultRowHeight="15" x14ac:dyDescent="0.25"/>
  <cols>
    <col min="1" max="1" width="1.28515625" style="2" customWidth="1"/>
    <col min="2" max="2" width="18.28515625" style="2" customWidth="1"/>
    <col min="3" max="3" width="10.85546875" style="2" customWidth="1"/>
    <col min="4" max="4" width="18" style="2" customWidth="1"/>
    <col min="5" max="5" width="17.140625" style="2" customWidth="1"/>
    <col min="6" max="6" width="9.140625" style="2" customWidth="1"/>
    <col min="7" max="7" width="9.7109375" style="2" customWidth="1"/>
    <col min="8" max="8" width="38.85546875" style="2" customWidth="1"/>
    <col min="9" max="9" width="19.7109375" style="2" bestFit="1" customWidth="1"/>
    <col min="10" max="10" width="13.140625" style="2" customWidth="1"/>
    <col min="11" max="11" width="10.42578125" style="2" customWidth="1"/>
    <col min="12" max="13" width="9.5703125" style="2" bestFit="1" customWidth="1"/>
    <col min="14" max="16384" width="9.140625" style="2"/>
  </cols>
  <sheetData>
    <row r="1" spans="2:13" x14ac:dyDescent="0.25">
      <c r="B1" s="1" t="s">
        <v>0</v>
      </c>
      <c r="C1" s="1" t="s">
        <v>1</v>
      </c>
      <c r="D1" s="26"/>
      <c r="E1" s="26"/>
      <c r="F1" s="26"/>
      <c r="G1" s="26"/>
      <c r="H1" s="26"/>
      <c r="I1" s="26"/>
      <c r="J1" s="26"/>
      <c r="K1" s="26"/>
    </row>
    <row r="2" spans="2:13" ht="15.75" thickBot="1" x14ac:dyDescent="0.3">
      <c r="B2" s="3">
        <v>6384340</v>
      </c>
      <c r="C2" s="3">
        <v>500000</v>
      </c>
      <c r="D2" s="27">
        <f>SUM(B2:C2)</f>
        <v>6884340</v>
      </c>
      <c r="E2" s="28"/>
      <c r="F2" s="28"/>
      <c r="G2" s="28"/>
      <c r="H2" s="28"/>
      <c r="I2" s="28"/>
      <c r="J2" s="28"/>
      <c r="K2" s="28"/>
    </row>
    <row r="3" spans="2:13" x14ac:dyDescent="0.25">
      <c r="B3" s="4"/>
      <c r="C3" s="4"/>
    </row>
    <row r="4" spans="2:13" x14ac:dyDescent="0.25">
      <c r="B4" s="5" t="s">
        <v>2</v>
      </c>
      <c r="H4" s="6" t="s">
        <v>3</v>
      </c>
      <c r="I4" s="7"/>
    </row>
    <row r="5" spans="2:13" x14ac:dyDescent="0.25"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17</v>
      </c>
      <c r="I5" s="9" t="s">
        <v>22</v>
      </c>
      <c r="J5" s="9" t="s">
        <v>18</v>
      </c>
      <c r="K5" s="9" t="s">
        <v>10</v>
      </c>
    </row>
    <row r="6" spans="2:13" x14ac:dyDescent="0.25">
      <c r="B6" s="10" t="s">
        <v>11</v>
      </c>
      <c r="C6" s="11">
        <v>188.7</v>
      </c>
      <c r="D6" s="11">
        <f t="shared" ref="D6:D11" si="0">C6/$C$12</f>
        <v>1.2376475732400525</v>
      </c>
      <c r="E6" s="12">
        <v>316</v>
      </c>
      <c r="F6" s="13">
        <f>D6*E6</f>
        <v>391.09663314385659</v>
      </c>
      <c r="G6" s="14">
        <f t="shared" ref="G6:G11" si="1">F6/$F$12</f>
        <v>0.34909175212104032</v>
      </c>
      <c r="H6" s="4">
        <f>G6*$B$2</f>
        <v>2228720.4367364426</v>
      </c>
      <c r="I6" s="4"/>
      <c r="J6" s="24">
        <f>SUM(H6:I6)</f>
        <v>2228720.4367364426</v>
      </c>
      <c r="K6" s="4">
        <f>[1]Utredning!M4</f>
        <v>2013418</v>
      </c>
      <c r="L6" s="4"/>
      <c r="M6" s="4"/>
    </row>
    <row r="7" spans="2:13" x14ac:dyDescent="0.25">
      <c r="B7" s="10" t="s">
        <v>12</v>
      </c>
      <c r="C7" s="11">
        <v>217.6</v>
      </c>
      <c r="D7" s="11">
        <f t="shared" si="0"/>
        <v>1.4271972015741146</v>
      </c>
      <c r="E7" s="12">
        <v>289</v>
      </c>
      <c r="F7" s="13">
        <f t="shared" ref="F7:F11" si="2">D7*E7</f>
        <v>412.45999125491909</v>
      </c>
      <c r="G7" s="14">
        <f t="shared" si="1"/>
        <v>0.36816062534101729</v>
      </c>
      <c r="H7" s="4">
        <f t="shared" ref="H7:H11" si="3">G7*$B$2</f>
        <v>2350462.6067896704</v>
      </c>
      <c r="I7" s="4"/>
      <c r="J7" s="24">
        <f t="shared" ref="J7:J11" si="4">SUM(H7:I7)</f>
        <v>2350462.6067896704</v>
      </c>
      <c r="K7" s="4">
        <f>[1]Utredning!M5</f>
        <v>2388876</v>
      </c>
      <c r="L7" s="4"/>
      <c r="M7" s="4"/>
    </row>
    <row r="8" spans="2:13" x14ac:dyDescent="0.25">
      <c r="B8" s="10" t="s">
        <v>13</v>
      </c>
      <c r="C8" s="11">
        <v>163.69999999999999</v>
      </c>
      <c r="D8" s="11">
        <f t="shared" si="0"/>
        <v>1.0736773065150851</v>
      </c>
      <c r="E8" s="12">
        <v>109</v>
      </c>
      <c r="F8" s="13">
        <f t="shared" si="2"/>
        <v>117.03082641014427</v>
      </c>
      <c r="G8" s="14">
        <f t="shared" si="1"/>
        <v>0.10446138570736078</v>
      </c>
      <c r="H8" s="4">
        <f t="shared" si="3"/>
        <v>666917.00322693179</v>
      </c>
      <c r="I8" s="4"/>
      <c r="J8" s="24">
        <f t="shared" si="4"/>
        <v>666917.00322693179</v>
      </c>
      <c r="K8" s="4">
        <f>[1]Utredning!M6</f>
        <v>795119</v>
      </c>
      <c r="L8" s="4"/>
      <c r="M8" s="4"/>
    </row>
    <row r="9" spans="2:13" x14ac:dyDescent="0.25">
      <c r="B9" s="10" t="s">
        <v>14</v>
      </c>
      <c r="C9" s="11">
        <v>104.9</v>
      </c>
      <c r="D9" s="11">
        <f t="shared" si="0"/>
        <v>0.68801923917796237</v>
      </c>
      <c r="E9" s="12">
        <v>103</v>
      </c>
      <c r="F9" s="13">
        <f t="shared" si="2"/>
        <v>70.86598163533013</v>
      </c>
      <c r="G9" s="14">
        <f t="shared" si="1"/>
        <v>6.3254775414431252E-2</v>
      </c>
      <c r="H9" s="4">
        <f t="shared" si="3"/>
        <v>403839.99286937003</v>
      </c>
      <c r="I9" s="4"/>
      <c r="J9" s="24">
        <f t="shared" si="4"/>
        <v>403839.99286937003</v>
      </c>
      <c r="K9" s="4">
        <f>[1]Utredning!M7</f>
        <v>507175</v>
      </c>
      <c r="L9" s="4"/>
      <c r="M9" s="4"/>
    </row>
    <row r="10" spans="2:13" x14ac:dyDescent="0.25">
      <c r="B10" s="10" t="s">
        <v>15</v>
      </c>
      <c r="C10" s="11">
        <v>82.4</v>
      </c>
      <c r="D10" s="11">
        <f t="shared" si="0"/>
        <v>0.54044599912549196</v>
      </c>
      <c r="E10" s="12">
        <v>162</v>
      </c>
      <c r="F10" s="13">
        <f t="shared" si="2"/>
        <v>87.552251858329697</v>
      </c>
      <c r="G10" s="14">
        <f t="shared" si="1"/>
        <v>7.8148893171690104E-2</v>
      </c>
      <c r="H10" s="4">
        <f t="shared" si="3"/>
        <v>498929.10463174799</v>
      </c>
      <c r="I10" s="4"/>
      <c r="J10" s="24">
        <f t="shared" si="4"/>
        <v>498929.10463174799</v>
      </c>
      <c r="K10" s="4">
        <f>[1]Utredning!M8</f>
        <v>885521</v>
      </c>
      <c r="L10" s="4"/>
      <c r="M10" s="4"/>
    </row>
    <row r="11" spans="2:13" x14ac:dyDescent="0.25">
      <c r="B11" s="10" t="s">
        <v>16</v>
      </c>
      <c r="C11" s="11">
        <v>157.5</v>
      </c>
      <c r="D11" s="11">
        <f t="shared" si="0"/>
        <v>1.0330126803672934</v>
      </c>
      <c r="E11" s="12">
        <v>40</v>
      </c>
      <c r="F11" s="13">
        <f t="shared" si="2"/>
        <v>41.320507214691737</v>
      </c>
      <c r="G11" s="14">
        <f t="shared" si="1"/>
        <v>3.6882568244459998E-2</v>
      </c>
      <c r="H11" s="4">
        <f t="shared" si="3"/>
        <v>235470.85574583575</v>
      </c>
      <c r="I11" s="4">
        <f>C2</f>
        <v>500000</v>
      </c>
      <c r="J11" s="24">
        <f t="shared" si="4"/>
        <v>735470.8557458357</v>
      </c>
      <c r="K11" s="4">
        <f>[1]Utredning!M9</f>
        <v>294231</v>
      </c>
      <c r="L11" s="4"/>
      <c r="M11" s="4"/>
    </row>
    <row r="12" spans="2:13" ht="15.75" thickBot="1" x14ac:dyDescent="0.3">
      <c r="B12" s="15"/>
      <c r="C12" s="16">
        <f>AVERAGE(C6:C11)</f>
        <v>152.46666666666667</v>
      </c>
      <c r="D12" s="16">
        <f>AVERAGE(D6:D11)</f>
        <v>1</v>
      </c>
      <c r="E12" s="17">
        <f>SUM(E6:E11)</f>
        <v>1019</v>
      </c>
      <c r="F12" s="17">
        <f>SUM(F6:F11)</f>
        <v>1120.3261915172718</v>
      </c>
      <c r="G12" s="18">
        <f>SUM(G6:G11)</f>
        <v>0.99999999999999978</v>
      </c>
      <c r="H12" s="19">
        <f>SUM(H6:H11)</f>
        <v>6384339.9999999991</v>
      </c>
      <c r="I12" s="19">
        <f>SUM(I6:I11)</f>
        <v>500000</v>
      </c>
      <c r="J12" s="25">
        <f>SUM(H12:I12)</f>
        <v>6884339.9999999991</v>
      </c>
      <c r="K12" s="19">
        <f>[1]Utredning!M10</f>
        <v>6884340</v>
      </c>
    </row>
    <row r="13" spans="2:13" ht="15.75" thickTop="1" x14ac:dyDescent="0.25">
      <c r="I13" s="4"/>
    </row>
    <row r="16" spans="2:13" x14ac:dyDescent="0.25">
      <c r="B16" s="2" t="s">
        <v>21</v>
      </c>
    </row>
    <row r="17" spans="2:6" x14ac:dyDescent="0.25">
      <c r="B17" s="20" t="s">
        <v>4</v>
      </c>
      <c r="C17" s="21" t="s">
        <v>5</v>
      </c>
      <c r="D17" s="21" t="s">
        <v>19</v>
      </c>
      <c r="E17" s="21" t="s">
        <v>20</v>
      </c>
      <c r="F17" s="30"/>
    </row>
    <row r="18" spans="2:6" x14ac:dyDescent="0.25">
      <c r="B18" s="22" t="s">
        <v>11</v>
      </c>
      <c r="C18" s="23">
        <v>188.7</v>
      </c>
      <c r="D18" s="29">
        <f t="shared" ref="D18:D23" si="5">K6</f>
        <v>2013418</v>
      </c>
      <c r="E18" s="29">
        <f>J6</f>
        <v>2228720.4367364426</v>
      </c>
      <c r="F18" s="31"/>
    </row>
    <row r="19" spans="2:6" x14ac:dyDescent="0.25">
      <c r="B19" s="22" t="s">
        <v>12</v>
      </c>
      <c r="C19" s="23">
        <v>217.6</v>
      </c>
      <c r="D19" s="29">
        <f t="shared" si="5"/>
        <v>2388876</v>
      </c>
      <c r="E19" s="29">
        <f>J7</f>
        <v>2350462.6067896704</v>
      </c>
      <c r="F19" s="31"/>
    </row>
    <row r="20" spans="2:6" x14ac:dyDescent="0.25">
      <c r="B20" s="22" t="s">
        <v>13</v>
      </c>
      <c r="C20" s="23">
        <v>163.69999999999999</v>
      </c>
      <c r="D20" s="29">
        <f t="shared" si="5"/>
        <v>795119</v>
      </c>
      <c r="E20" s="29">
        <f>J8</f>
        <v>666917.00322693179</v>
      </c>
      <c r="F20" s="31"/>
    </row>
    <row r="21" spans="2:6" x14ac:dyDescent="0.25">
      <c r="B21" s="22" t="s">
        <v>14</v>
      </c>
      <c r="C21" s="23">
        <v>104.9</v>
      </c>
      <c r="D21" s="29">
        <f t="shared" si="5"/>
        <v>507175</v>
      </c>
      <c r="E21" s="29">
        <f>J9</f>
        <v>403839.99286937003</v>
      </c>
      <c r="F21" s="31"/>
    </row>
    <row r="22" spans="2:6" x14ac:dyDescent="0.25">
      <c r="B22" s="22" t="s">
        <v>15</v>
      </c>
      <c r="C22" s="23">
        <v>82.4</v>
      </c>
      <c r="D22" s="29">
        <f t="shared" si="5"/>
        <v>885521</v>
      </c>
      <c r="E22" s="29">
        <f>J10</f>
        <v>498929.10463174799</v>
      </c>
      <c r="F22" s="31"/>
    </row>
    <row r="23" spans="2:6" x14ac:dyDescent="0.25">
      <c r="B23" s="22" t="s">
        <v>16</v>
      </c>
      <c r="C23" s="23">
        <v>157.5</v>
      </c>
      <c r="D23" s="29">
        <f t="shared" si="5"/>
        <v>294231</v>
      </c>
      <c r="E23" s="29">
        <f>J11</f>
        <v>735470.8557458357</v>
      </c>
    </row>
    <row r="24" spans="2:6" x14ac:dyDescent="0.25">
      <c r="D24" s="14"/>
      <c r="F24" s="32"/>
    </row>
    <row r="29" spans="2:6" x14ac:dyDescent="0.25">
      <c r="E29" s="4"/>
    </row>
  </sheetData>
  <mergeCells count="2">
    <mergeCell ref="D1:K1"/>
    <mergeCell ref="D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Mellerudsmodell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Liselott Vislander</dc:creator>
  <cp:lastModifiedBy>Liselott Vislander</cp:lastModifiedBy>
  <dcterms:created xsi:type="dcterms:W3CDTF">2023-06-12T08:56:31Z</dcterms:created>
  <dcterms:modified xsi:type="dcterms:W3CDTF">2023-06-14T09:42:26Z</dcterms:modified>
</cp:coreProperties>
</file>